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1D1BCA15-A33B-4C79-886E-6CB31AF913E7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GT" sheetId="2" r:id="rId1"/>
  </sheets>
  <definedNames>
    <definedName name="Basic_Shares">GT!$G$13</definedName>
    <definedName name="Company_Name">GT!$G$9</definedName>
    <definedName name="Diluted_Shares">GT!$G$14</definedName>
    <definedName name="_xlnm.Print_Area" localSheetId="0">GT!$A$1:$O$54</definedName>
    <definedName name="Share_Price">GT!$G$12</definedName>
    <definedName name="Tax_Rate">GT!$G$15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2" l="1"/>
  <c r="G17" i="2"/>
  <c r="G14" i="2"/>
  <c r="N22" i="2"/>
  <c r="N21" i="2"/>
  <c r="N20" i="2"/>
  <c r="N14" i="2"/>
  <c r="N13" i="2"/>
  <c r="E46" i="2" l="1"/>
  <c r="E34" i="2"/>
  <c r="B2" i="2" l="1"/>
</calcChain>
</file>

<file path=xl/sharedStrings.xml><?xml version="1.0" encoding="utf-8"?>
<sst xmlns="http://schemas.openxmlformats.org/spreadsheetml/2006/main" count="96" uniqueCount="64">
  <si>
    <t>Current Share Price:</t>
  </si>
  <si>
    <t>Valuation Date:</t>
  </si>
  <si>
    <t>Exercise</t>
  </si>
  <si>
    <t>Number</t>
  </si>
  <si>
    <t>(Millions):</t>
  </si>
  <si>
    <t>Total:</t>
  </si>
  <si>
    <t>Diluted Equity Value:</t>
  </si>
  <si>
    <t>Price:</t>
  </si>
  <si>
    <t>Dilution:</t>
  </si>
  <si>
    <t>Name:</t>
  </si>
  <si>
    <t>Diluted Shares Calculations:</t>
  </si>
  <si>
    <t>Options - Treasury Stock Method:</t>
  </si>
  <si>
    <t>Basic Equity Value:</t>
  </si>
  <si>
    <t>Company Name:</t>
  </si>
  <si>
    <t>Ticker:</t>
  </si>
  <si>
    <t>Performance Share Units:</t>
  </si>
  <si>
    <t>(-) Cash &amp; Cash-Equivalents:</t>
  </si>
  <si>
    <t>(-) Financial Investments:</t>
  </si>
  <si>
    <t>(-) Equity Investments:</t>
  </si>
  <si>
    <t>(-) Other Non-Core Assets:</t>
  </si>
  <si>
    <t>(-) Net Operating Losses:</t>
  </si>
  <si>
    <t>(+) Total Debt:</t>
  </si>
  <si>
    <t>(+) Preferred Stock:</t>
  </si>
  <si>
    <t>(+) Noncontrolling Interests:</t>
  </si>
  <si>
    <t>(+) Unfunded Pensions:</t>
  </si>
  <si>
    <t>Enterprise Value (TEV):</t>
  </si>
  <si>
    <t>Effective Tax Rate:</t>
  </si>
  <si>
    <t>(+) Non-Recurring Charges:</t>
  </si>
  <si>
    <t>EBITDA:</t>
  </si>
  <si>
    <t>Revenue:</t>
  </si>
  <si>
    <t>Reported Net Income:</t>
  </si>
  <si>
    <t>Valuation Metric Calculations:</t>
  </si>
  <si>
    <t>Valuation Multiple Calculations:</t>
  </si>
  <si>
    <t>(+) Operating Lease Liabilities:</t>
  </si>
  <si>
    <t>Name</t>
  </si>
  <si>
    <t>The Goodyear Tire &amp; Rubber Company</t>
  </si>
  <si>
    <t>NYSE:GT</t>
  </si>
  <si>
    <t>($ in Millions USD Except Per Share Data)</t>
  </si>
  <si>
    <t>(-) Cost of Goods Sold (COGS):</t>
  </si>
  <si>
    <t>Operating Income (EBIT):</t>
  </si>
  <si>
    <t>(+) Depreciation &amp; Amortization:</t>
  </si>
  <si>
    <t>Other Dilutive Securities:</t>
  </si>
  <si>
    <t>(+) Finance Lease Liabilities:</t>
  </si>
  <si>
    <t>Revenue Multiple:</t>
  </si>
  <si>
    <t>EBIT Multiple:</t>
  </si>
  <si>
    <t>EBITDA Multiple:</t>
  </si>
  <si>
    <t>P / E Multiple:</t>
  </si>
  <si>
    <t>Grant Date</t>
  </si>
  <si>
    <t>Fair Value:</t>
  </si>
  <si>
    <t>Units:</t>
  </si>
  <si>
    <t>Date</t>
  </si>
  <si>
    <t>$ as Stated</t>
  </si>
  <si>
    <t>Millions</t>
  </si>
  <si>
    <t>Basic Shares:</t>
  </si>
  <si>
    <t>Diluted Shares:</t>
  </si>
  <si>
    <t>%</t>
  </si>
  <si>
    <t>$ M</t>
  </si>
  <si>
    <t>TEV Including All Leases:</t>
  </si>
  <si>
    <t>(-) Operating Expenses (OpEx):</t>
  </si>
  <si>
    <t>x</t>
  </si>
  <si>
    <t>Options:</t>
  </si>
  <si>
    <t>Restricted Stock Units (RSUs):</t>
  </si>
  <si>
    <t>Enterprise Value Calculations:</t>
  </si>
  <si>
    <t>Equity Value, Enterprise Value, and Valuation Multiples: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</si>
</sst>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"/>
    <numFmt numFmtId="165" formatCode="_(* #,##0.000_);_(* \(#,##0.000\);_(* &quot;-&quot;???_);_(@_)"/>
    <numFmt numFmtId="166" formatCode="_(0.0\ \x_);\(0.0\ \x\);_(&quot;–&quot;_);_(@_)"/>
    <numFmt numFmtId="167" formatCode="_(* #,##0.000_);_(* \(#,##0.000\);_(* &quot;-&quot;_);_(@_)"/>
    <numFmt numFmtId="168" formatCode="0.0%;\(0.0%\)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u/>
      <sz val="12"/>
      <color rgb="FFFFFFFF"/>
      <name val="Arial"/>
      <family val="2"/>
    </font>
    <font>
      <u/>
      <sz val="12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3">
    <xf numFmtId="0" fontId="0" fillId="0" borderId="0"/>
    <xf numFmtId="0" fontId="8" fillId="3" borderId="3" applyNumberFormat="0" applyFont="0" applyAlignment="0" applyProtection="0"/>
    <xf numFmtId="0" fontId="15" fillId="0" borderId="0"/>
  </cellStyleXfs>
  <cellXfs count="61">
    <xf numFmtId="0" fontId="0" fillId="0" borderId="0" xfId="0"/>
    <xf numFmtId="0" fontId="9" fillId="0" borderId="0" xfId="0" applyFont="1"/>
    <xf numFmtId="0" fontId="7" fillId="0" borderId="0" xfId="0" applyFont="1"/>
    <xf numFmtId="0" fontId="10" fillId="2" borderId="3" xfId="1" applyFont="1" applyFill="1" applyAlignment="1">
      <alignment horizontal="centerContinuous"/>
    </xf>
    <xf numFmtId="0" fontId="7" fillId="0" borderId="0" xfId="0" applyFont="1" applyAlignment="1">
      <alignment horizontal="center"/>
    </xf>
    <xf numFmtId="165" fontId="10" fillId="0" borderId="2" xfId="0" applyNumberFormat="1" applyFont="1" applyBorder="1"/>
    <xf numFmtId="165" fontId="7" fillId="0" borderId="0" xfId="0" applyNumberFormat="1" applyFont="1"/>
    <xf numFmtId="165" fontId="10" fillId="0" borderId="0" xfId="0" applyNumberFormat="1" applyFont="1"/>
    <xf numFmtId="0" fontId="9" fillId="0" borderId="2" xfId="0" applyFont="1" applyBorder="1"/>
    <xf numFmtId="0" fontId="7" fillId="0" borderId="2" xfId="0" applyFont="1" applyBorder="1"/>
    <xf numFmtId="165" fontId="9" fillId="0" borderId="2" xfId="0" applyNumberFormat="1" applyFont="1" applyBorder="1"/>
    <xf numFmtId="165" fontId="9" fillId="0" borderId="0" xfId="0" applyNumberFormat="1" applyFont="1"/>
    <xf numFmtId="0" fontId="13" fillId="0" borderId="0" xfId="0" applyFont="1"/>
    <xf numFmtId="0" fontId="9" fillId="4" borderId="1" xfId="0" applyFont="1" applyFill="1" applyBorder="1"/>
    <xf numFmtId="0" fontId="7" fillId="4" borderId="1" xfId="0" applyFont="1" applyFill="1" applyBorder="1"/>
    <xf numFmtId="0" fontId="7" fillId="4" borderId="0" xfId="0" applyFont="1" applyFill="1"/>
    <xf numFmtId="0" fontId="9" fillId="4" borderId="0" xfId="0" applyFont="1" applyFill="1" applyAlignment="1">
      <alignment horizontal="center"/>
    </xf>
    <xf numFmtId="0" fontId="9" fillId="4" borderId="1" xfId="0" applyFont="1" applyFill="1" applyBorder="1" applyAlignment="1">
      <alignment horizontal="center"/>
    </xf>
    <xf numFmtId="44" fontId="10" fillId="2" borderId="3" xfId="0" applyNumberFormat="1" applyFont="1" applyFill="1" applyBorder="1"/>
    <xf numFmtId="44" fontId="10" fillId="0" borderId="2" xfId="0" applyNumberFormat="1" applyFont="1" applyBorder="1"/>
    <xf numFmtId="0" fontId="5" fillId="0" borderId="0" xfId="0" applyFont="1" applyAlignment="1">
      <alignment horizontal="left" indent="1"/>
    </xf>
    <xf numFmtId="0" fontId="7" fillId="0" borderId="1" xfId="0" applyFont="1" applyBorder="1"/>
    <xf numFmtId="41" fontId="10" fillId="2" borderId="3" xfId="0" applyNumberFormat="1" applyFont="1" applyFill="1" applyBorder="1"/>
    <xf numFmtId="41" fontId="10" fillId="2" borderId="5" xfId="0" applyNumberFormat="1" applyFont="1" applyFill="1" applyBorder="1"/>
    <xf numFmtId="41" fontId="11" fillId="2" borderId="3" xfId="0" applyNumberFormat="1" applyFont="1" applyFill="1" applyBorder="1"/>
    <xf numFmtId="0" fontId="5" fillId="0" borderId="0" xfId="0" applyFont="1"/>
    <xf numFmtId="164" fontId="10" fillId="2" borderId="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indent="1"/>
    </xf>
    <xf numFmtId="41" fontId="9" fillId="0" borderId="2" xfId="0" applyNumberFormat="1" applyFont="1" applyBorder="1"/>
    <xf numFmtId="41" fontId="10" fillId="2" borderId="7" xfId="0" applyNumberFormat="1" applyFont="1" applyFill="1" applyBorder="1"/>
    <xf numFmtId="42" fontId="14" fillId="2" borderId="3" xfId="0" applyNumberFormat="1" applyFont="1" applyFill="1" applyBorder="1"/>
    <xf numFmtId="41" fontId="7" fillId="0" borderId="0" xfId="0" applyNumberFormat="1" applyFont="1"/>
    <xf numFmtId="42" fontId="9" fillId="0" borderId="2" xfId="0" applyNumberFormat="1" applyFont="1" applyBorder="1"/>
    <xf numFmtId="0" fontId="3" fillId="0" borderId="0" xfId="0" applyFont="1" applyAlignment="1">
      <alignment horizontal="left" indent="1"/>
    </xf>
    <xf numFmtId="166" fontId="7" fillId="0" borderId="0" xfId="0" applyNumberFormat="1" applyFont="1"/>
    <xf numFmtId="41" fontId="10" fillId="0" borderId="0" xfId="0" applyNumberFormat="1" applyFont="1"/>
    <xf numFmtId="0" fontId="2" fillId="0" borderId="0" xfId="0" applyFont="1"/>
    <xf numFmtId="41" fontId="11" fillId="0" borderId="0" xfId="0" applyNumberFormat="1" applyFont="1"/>
    <xf numFmtId="41" fontId="9" fillId="0" borderId="0" xfId="0" applyNumberFormat="1" applyFont="1"/>
    <xf numFmtId="0" fontId="1" fillId="0" borderId="1" xfId="0" applyFont="1" applyBorder="1" applyAlignment="1">
      <alignment horizontal="left" indent="1"/>
    </xf>
    <xf numFmtId="0" fontId="1" fillId="0" borderId="0" xfId="0" applyFont="1"/>
    <xf numFmtId="167" fontId="10" fillId="2" borderId="4" xfId="0" applyNumberFormat="1" applyFont="1" applyFill="1" applyBorder="1"/>
    <xf numFmtId="167" fontId="11" fillId="2" borderId="6" xfId="0" applyNumberFormat="1" applyFont="1" applyFill="1" applyBorder="1"/>
    <xf numFmtId="0" fontId="1" fillId="0" borderId="0" xfId="0" applyFont="1" applyAlignment="1">
      <alignment horizontal="left" indent="1"/>
    </xf>
    <xf numFmtId="0" fontId="6" fillId="0" borderId="2" xfId="0" applyFont="1" applyBorder="1" applyAlignment="1">
      <alignment horizontal="left" indent="1"/>
    </xf>
    <xf numFmtId="0" fontId="9" fillId="0" borderId="0" xfId="0" applyFont="1" applyAlignment="1">
      <alignment horizontal="center"/>
    </xf>
    <xf numFmtId="41" fontId="12" fillId="0" borderId="0" xfId="0" applyNumberFormat="1" applyFont="1"/>
    <xf numFmtId="41" fontId="1" fillId="0" borderId="0" xfId="0" applyNumberFormat="1" applyFont="1"/>
    <xf numFmtId="43" fontId="10" fillId="0" borderId="0" xfId="0" applyNumberFormat="1" applyFont="1"/>
    <xf numFmtId="41" fontId="14" fillId="2" borderId="3" xfId="0" applyNumberFormat="1" applyFont="1" applyFill="1" applyBorder="1"/>
    <xf numFmtId="0" fontId="17" fillId="4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168" fontId="10" fillId="2" borderId="3" xfId="0" applyNumberFormat="1" applyFont="1" applyFill="1" applyBorder="1" applyAlignment="1">
      <alignment horizontal="center"/>
    </xf>
    <xf numFmtId="0" fontId="10" fillId="2" borderId="3" xfId="1" applyFont="1" applyFill="1" applyAlignment="1">
      <alignment horizontal="right"/>
    </xf>
    <xf numFmtId="0" fontId="18" fillId="5" borderId="1" xfId="0" applyFont="1" applyFill="1" applyBorder="1" applyAlignment="1">
      <alignment horizontal="left"/>
    </xf>
    <xf numFmtId="0" fontId="19" fillId="5" borderId="1" xfId="0" applyFont="1" applyFill="1" applyBorder="1" applyAlignment="1">
      <alignment horizontal="left"/>
    </xf>
    <xf numFmtId="0" fontId="20" fillId="5" borderId="1" xfId="0" applyFont="1" applyFill="1" applyBorder="1" applyAlignment="1">
      <alignment horizontal="left"/>
    </xf>
    <xf numFmtId="44" fontId="10" fillId="0" borderId="0" xfId="0" applyNumberFormat="1" applyFont="1"/>
    <xf numFmtId="165" fontId="1" fillId="0" borderId="0" xfId="0" applyNumberFormat="1" applyFont="1"/>
    <xf numFmtId="165" fontId="1" fillId="0" borderId="2" xfId="0" applyNumberFormat="1" applyFont="1" applyBorder="1"/>
  </cellXfs>
  <cellStyles count="3">
    <cellStyle name="Normal" xfId="0" builtinId="0"/>
    <cellStyle name="Normal 2" xfId="2" xr:uid="{EEF1FE11-9F4F-4BE3-BD4C-457391DFFA66}"/>
    <cellStyle name="Note" xfId="1" builtinId="10"/>
  </cellStyles>
  <dxfs count="0"/>
  <tableStyles count="0" defaultTableStyle="TableStyleMedium2" defaultPivotStyle="PivotStyleMedium9"/>
  <colors>
    <mruColors>
      <color rgb="FFB2B2B2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73534-A9E1-4FD2-81A1-A3226D3FCBB9}">
  <sheetPr>
    <pageSetUpPr autoPageBreaks="0"/>
  </sheetPr>
  <dimension ref="B2:O54"/>
  <sheetViews>
    <sheetView showGridLines="0" tabSelected="1" zoomScaleNormal="100" workbookViewId="0">
      <selection activeCell="B2" sqref="B2"/>
    </sheetView>
  </sheetViews>
  <sheetFormatPr defaultColWidth="9.15234375" defaultRowHeight="15.9" x14ac:dyDescent="0.45"/>
  <cols>
    <col min="1" max="2" width="2.69140625" style="2" customWidth="1"/>
    <col min="3" max="6" width="15.69140625" style="2" customWidth="1"/>
    <col min="7" max="7" width="18.69140625" style="2" bestFit="1" customWidth="1"/>
    <col min="8" max="9" width="2.69140625" style="2" customWidth="1"/>
    <col min="10" max="14" width="14.69140625" style="2" customWidth="1"/>
    <col min="15" max="15" width="2.69140625" style="2" customWidth="1"/>
    <col min="16" max="16384" width="9.15234375" style="2"/>
  </cols>
  <sheetData>
    <row r="2" spans="2:15" ht="18.45" x14ac:dyDescent="0.5">
      <c r="B2" s="12" t="str">
        <f>Company_Name&amp;" - Equity Value and Enterprise Value"</f>
        <v>The Goodyear Tire &amp; Rubber Company - Equity Value and Enterprise Value</v>
      </c>
    </row>
    <row r="3" spans="2:15" x14ac:dyDescent="0.45">
      <c r="B3" s="2" t="s">
        <v>37</v>
      </c>
    </row>
    <row r="5" spans="2:15" x14ac:dyDescent="0.45">
      <c r="B5" s="55" t="s">
        <v>63</v>
      </c>
      <c r="C5" s="56"/>
      <c r="D5" s="56"/>
      <c r="E5" s="57"/>
      <c r="F5" s="57"/>
      <c r="G5" s="57"/>
      <c r="H5" s="57"/>
      <c r="I5" s="57"/>
      <c r="J5" s="57"/>
      <c r="K5" s="57"/>
      <c r="L5" s="57"/>
      <c r="M5" s="57"/>
      <c r="N5" s="57"/>
    </row>
    <row r="7" spans="2:15" x14ac:dyDescent="0.45">
      <c r="B7" s="13" t="s">
        <v>62</v>
      </c>
      <c r="C7" s="14"/>
      <c r="D7" s="14"/>
      <c r="E7" s="50" t="s">
        <v>49</v>
      </c>
      <c r="F7" s="14"/>
      <c r="G7" s="14"/>
      <c r="I7" s="13" t="s">
        <v>10</v>
      </c>
      <c r="J7" s="14"/>
      <c r="K7" s="14"/>
      <c r="L7" s="14"/>
      <c r="M7" s="14"/>
      <c r="N7" s="14"/>
    </row>
    <row r="8" spans="2:15" x14ac:dyDescent="0.45">
      <c r="B8" s="1"/>
    </row>
    <row r="9" spans="2:15" x14ac:dyDescent="0.45">
      <c r="B9" s="1"/>
      <c r="C9" s="2" t="s">
        <v>13</v>
      </c>
      <c r="E9" s="51" t="s">
        <v>34</v>
      </c>
      <c r="F9" s="54"/>
      <c r="G9" s="54" t="s">
        <v>35</v>
      </c>
      <c r="J9" s="1" t="s">
        <v>11</v>
      </c>
    </row>
    <row r="10" spans="2:15" x14ac:dyDescent="0.45">
      <c r="C10" s="2" t="s">
        <v>14</v>
      </c>
      <c r="E10" s="51" t="s">
        <v>34</v>
      </c>
      <c r="G10" s="3" t="s">
        <v>36</v>
      </c>
      <c r="J10" s="1"/>
    </row>
    <row r="11" spans="2:15" x14ac:dyDescent="0.45">
      <c r="C11" s="2" t="s">
        <v>1</v>
      </c>
      <c r="E11" s="51" t="s">
        <v>50</v>
      </c>
      <c r="G11" s="26">
        <v>46101</v>
      </c>
      <c r="J11" s="15"/>
      <c r="K11" s="15"/>
      <c r="L11" s="16" t="s">
        <v>3</v>
      </c>
      <c r="M11" s="16" t="s">
        <v>2</v>
      </c>
      <c r="N11" s="15"/>
      <c r="O11" s="4"/>
    </row>
    <row r="12" spans="2:15" x14ac:dyDescent="0.45">
      <c r="C12" s="2" t="s">
        <v>0</v>
      </c>
      <c r="E12" s="51" t="s">
        <v>51</v>
      </c>
      <c r="G12" s="18">
        <v>6.15</v>
      </c>
      <c r="J12" s="17" t="s">
        <v>9</v>
      </c>
      <c r="K12" s="14"/>
      <c r="L12" s="17" t="s">
        <v>4</v>
      </c>
      <c r="M12" s="17" t="s">
        <v>7</v>
      </c>
      <c r="N12" s="17" t="s">
        <v>8</v>
      </c>
    </row>
    <row r="13" spans="2:15" x14ac:dyDescent="0.45">
      <c r="C13" s="40" t="s">
        <v>53</v>
      </c>
      <c r="E13" s="51" t="s">
        <v>52</v>
      </c>
      <c r="G13" s="41">
        <v>286.24704500000001</v>
      </c>
      <c r="J13" s="43" t="s">
        <v>60</v>
      </c>
      <c r="L13" s="7">
        <v>2.6355930000000001</v>
      </c>
      <c r="M13" s="58">
        <v>15.67</v>
      </c>
      <c r="N13" s="6">
        <f>IF(Share_Price&gt;M13,L13-L13*M13/Share_Price,0)</f>
        <v>0</v>
      </c>
    </row>
    <row r="14" spans="2:15" x14ac:dyDescent="0.45">
      <c r="C14" s="40" t="s">
        <v>54</v>
      </c>
      <c r="E14" s="51" t="s">
        <v>52</v>
      </c>
      <c r="G14" s="42">
        <f>Basic_Shares+N14+N22</f>
        <v>291.91756800000002</v>
      </c>
      <c r="J14" s="8" t="s">
        <v>5</v>
      </c>
      <c r="K14" s="9"/>
      <c r="L14" s="10"/>
      <c r="M14" s="9"/>
      <c r="N14" s="10">
        <f>SUM(N13)</f>
        <v>0</v>
      </c>
    </row>
    <row r="15" spans="2:15" x14ac:dyDescent="0.45">
      <c r="C15" s="25" t="s">
        <v>26</v>
      </c>
      <c r="E15" s="51" t="s">
        <v>55</v>
      </c>
      <c r="G15" s="53">
        <v>0.25</v>
      </c>
    </row>
    <row r="16" spans="2:15" x14ac:dyDescent="0.45">
      <c r="J16" s="1" t="s">
        <v>41</v>
      </c>
    </row>
    <row r="17" spans="3:15" x14ac:dyDescent="0.45">
      <c r="C17" s="1" t="s">
        <v>12</v>
      </c>
      <c r="E17" s="51" t="s">
        <v>56</v>
      </c>
      <c r="G17" s="46">
        <f>Share_Price*Basic_Shares</f>
        <v>1760.4193267500002</v>
      </c>
      <c r="J17" s="1"/>
    </row>
    <row r="18" spans="3:15" x14ac:dyDescent="0.45">
      <c r="J18" s="15"/>
      <c r="K18" s="15"/>
      <c r="L18" s="16" t="s">
        <v>3</v>
      </c>
      <c r="M18" s="16" t="s">
        <v>47</v>
      </c>
      <c r="N18" s="15"/>
    </row>
    <row r="19" spans="3:15" x14ac:dyDescent="0.45">
      <c r="C19" s="1" t="s">
        <v>6</v>
      </c>
      <c r="E19" s="51" t="s">
        <v>56</v>
      </c>
      <c r="G19" s="46">
        <f>Share_Price*Diluted_Shares</f>
        <v>1795.2930432000003</v>
      </c>
      <c r="J19" s="17" t="s">
        <v>9</v>
      </c>
      <c r="K19" s="14"/>
      <c r="L19" s="17" t="s">
        <v>4</v>
      </c>
      <c r="M19" s="17" t="s">
        <v>48</v>
      </c>
      <c r="N19" s="17" t="s">
        <v>8</v>
      </c>
    </row>
    <row r="20" spans="3:15" x14ac:dyDescent="0.45">
      <c r="C20" s="20" t="s">
        <v>16</v>
      </c>
      <c r="E20" s="51" t="s">
        <v>56</v>
      </c>
      <c r="G20" s="22"/>
      <c r="J20" s="44" t="s">
        <v>15</v>
      </c>
      <c r="K20" s="9"/>
      <c r="L20" s="5">
        <v>1.1917709999999999</v>
      </c>
      <c r="M20" s="19">
        <v>9.64</v>
      </c>
      <c r="N20" s="60">
        <f>L20</f>
        <v>1.1917709999999999</v>
      </c>
    </row>
    <row r="21" spans="3:15" x14ac:dyDescent="0.45">
      <c r="C21" s="20" t="s">
        <v>17</v>
      </c>
      <c r="E21" s="51" t="s">
        <v>56</v>
      </c>
      <c r="G21" s="22"/>
      <c r="J21" s="43" t="s">
        <v>61</v>
      </c>
      <c r="L21" s="7">
        <v>4.4787520000000001</v>
      </c>
      <c r="M21" s="48">
        <v>10.24</v>
      </c>
      <c r="N21" s="59">
        <f>L21</f>
        <v>4.4787520000000001</v>
      </c>
    </row>
    <row r="22" spans="3:15" x14ac:dyDescent="0.45">
      <c r="C22" s="20" t="s">
        <v>18</v>
      </c>
      <c r="E22" s="51" t="s">
        <v>56</v>
      </c>
      <c r="G22" s="24"/>
      <c r="J22" s="8" t="s">
        <v>5</v>
      </c>
      <c r="K22" s="9"/>
      <c r="L22" s="9"/>
      <c r="M22" s="9"/>
      <c r="N22" s="10">
        <f>SUM(N20:N21)</f>
        <v>5.6705230000000002</v>
      </c>
    </row>
    <row r="23" spans="3:15" x14ac:dyDescent="0.45">
      <c r="C23" s="20" t="s">
        <v>19</v>
      </c>
      <c r="E23" s="51" t="s">
        <v>56</v>
      </c>
      <c r="G23" s="22"/>
    </row>
    <row r="24" spans="3:15" x14ac:dyDescent="0.45">
      <c r="C24" s="20" t="s">
        <v>20</v>
      </c>
      <c r="E24" s="51" t="s">
        <v>56</v>
      </c>
      <c r="G24" s="24"/>
    </row>
    <row r="25" spans="3:15" x14ac:dyDescent="0.45">
      <c r="C25" s="20" t="s">
        <v>21</v>
      </c>
      <c r="E25" s="51" t="s">
        <v>56</v>
      </c>
      <c r="G25" s="24"/>
      <c r="L25" s="45"/>
      <c r="M25" s="45"/>
    </row>
    <row r="26" spans="3:15" x14ac:dyDescent="0.45">
      <c r="C26" s="20" t="s">
        <v>22</v>
      </c>
      <c r="E26" s="51" t="s">
        <v>56</v>
      </c>
      <c r="G26" s="22"/>
      <c r="J26" s="45"/>
      <c r="L26" s="45"/>
      <c r="M26" s="45"/>
      <c r="N26" s="45"/>
    </row>
    <row r="27" spans="3:15" x14ac:dyDescent="0.45">
      <c r="C27" s="20" t="s">
        <v>23</v>
      </c>
      <c r="E27" s="51" t="s">
        <v>56</v>
      </c>
      <c r="G27" s="22"/>
      <c r="J27" s="1"/>
      <c r="L27" s="11"/>
      <c r="N27" s="11"/>
      <c r="O27" s="11"/>
    </row>
    <row r="28" spans="3:15" x14ac:dyDescent="0.45">
      <c r="C28" s="20" t="s">
        <v>24</v>
      </c>
      <c r="E28" s="51" t="s">
        <v>56</v>
      </c>
      <c r="G28" s="24"/>
      <c r="K28" s="31"/>
    </row>
    <row r="29" spans="3:15" x14ac:dyDescent="0.45">
      <c r="C29" s="39" t="s">
        <v>42</v>
      </c>
      <c r="D29" s="21"/>
      <c r="E29" s="52" t="s">
        <v>56</v>
      </c>
      <c r="F29" s="21"/>
      <c r="G29" s="23"/>
    </row>
    <row r="30" spans="3:15" x14ac:dyDescent="0.45">
      <c r="C30" s="1" t="s">
        <v>25</v>
      </c>
      <c r="E30" s="51" t="s">
        <v>56</v>
      </c>
      <c r="G30" s="46"/>
    </row>
    <row r="31" spans="3:15" x14ac:dyDescent="0.45">
      <c r="C31" s="33" t="s">
        <v>33</v>
      </c>
      <c r="E31" s="52" t="s">
        <v>56</v>
      </c>
      <c r="G31" s="22"/>
    </row>
    <row r="32" spans="3:15" x14ac:dyDescent="0.45">
      <c r="C32" s="8" t="s">
        <v>57</v>
      </c>
      <c r="D32" s="8"/>
      <c r="E32" s="51" t="s">
        <v>56</v>
      </c>
      <c r="F32" s="8"/>
      <c r="G32" s="32"/>
    </row>
    <row r="34" spans="2:14" x14ac:dyDescent="0.45">
      <c r="B34" s="13" t="s">
        <v>31</v>
      </c>
      <c r="C34" s="14"/>
      <c r="D34" s="14"/>
      <c r="E34" s="50" t="str">
        <f>$E$7</f>
        <v>Units:</v>
      </c>
      <c r="F34" s="14"/>
      <c r="G34" s="14"/>
      <c r="I34" s="40"/>
      <c r="J34" s="40"/>
      <c r="K34" s="40"/>
      <c r="L34" s="40"/>
      <c r="M34" s="40"/>
      <c r="N34" s="40"/>
    </row>
    <row r="36" spans="2:14" x14ac:dyDescent="0.45">
      <c r="C36" s="1" t="s">
        <v>29</v>
      </c>
      <c r="E36" s="51" t="s">
        <v>56</v>
      </c>
      <c r="G36" s="30"/>
    </row>
    <row r="37" spans="2:14" x14ac:dyDescent="0.45">
      <c r="C37" s="43" t="s">
        <v>38</v>
      </c>
      <c r="E37" s="51" t="s">
        <v>56</v>
      </c>
      <c r="G37" s="22"/>
    </row>
    <row r="38" spans="2:14" x14ac:dyDescent="0.45">
      <c r="C38" s="43" t="s">
        <v>58</v>
      </c>
      <c r="E38" s="51" t="s">
        <v>56</v>
      </c>
      <c r="G38" s="24"/>
    </row>
    <row r="39" spans="2:14" x14ac:dyDescent="0.45">
      <c r="C39" s="43" t="s">
        <v>27</v>
      </c>
      <c r="E39" s="52" t="s">
        <v>56</v>
      </c>
      <c r="G39" s="22"/>
    </row>
    <row r="40" spans="2:14" x14ac:dyDescent="0.45">
      <c r="C40" s="8" t="s">
        <v>39</v>
      </c>
      <c r="D40" s="9"/>
      <c r="E40" s="51" t="s">
        <v>56</v>
      </c>
      <c r="F40" s="9"/>
      <c r="G40" s="28"/>
    </row>
    <row r="41" spans="2:14" x14ac:dyDescent="0.45">
      <c r="C41" s="43" t="s">
        <v>40</v>
      </c>
      <c r="E41" s="52" t="s">
        <v>56</v>
      </c>
      <c r="G41" s="29"/>
    </row>
    <row r="42" spans="2:14" x14ac:dyDescent="0.45">
      <c r="C42" s="8" t="s">
        <v>28</v>
      </c>
      <c r="D42" s="9"/>
      <c r="E42" s="51" t="s">
        <v>56</v>
      </c>
      <c r="F42" s="9"/>
      <c r="G42" s="28"/>
      <c r="J42" s="1"/>
      <c r="N42" s="38"/>
    </row>
    <row r="43" spans="2:14" x14ac:dyDescent="0.45">
      <c r="J43" s="27"/>
      <c r="N43" s="37"/>
    </row>
    <row r="44" spans="2:14" x14ac:dyDescent="0.45">
      <c r="C44" s="1" t="s">
        <v>30</v>
      </c>
      <c r="E44" s="51" t="s">
        <v>56</v>
      </c>
      <c r="G44" s="49"/>
      <c r="J44" s="27"/>
      <c r="N44" s="31"/>
    </row>
    <row r="45" spans="2:14" x14ac:dyDescent="0.45">
      <c r="J45" s="1"/>
      <c r="N45" s="38"/>
    </row>
    <row r="46" spans="2:14" x14ac:dyDescent="0.45">
      <c r="B46" s="13" t="s">
        <v>32</v>
      </c>
      <c r="C46" s="13"/>
      <c r="D46" s="13"/>
      <c r="E46" s="50" t="str">
        <f>$E$7</f>
        <v>Units:</v>
      </c>
      <c r="F46" s="13"/>
      <c r="G46" s="13"/>
      <c r="J46" s="43"/>
      <c r="K46" s="40"/>
      <c r="L46" s="40"/>
      <c r="M46" s="40"/>
      <c r="N46" s="47"/>
    </row>
    <row r="47" spans="2:14" x14ac:dyDescent="0.45">
      <c r="J47" s="43"/>
      <c r="K47" s="40"/>
      <c r="L47" s="40"/>
      <c r="M47" s="40"/>
      <c r="N47" s="47"/>
    </row>
    <row r="48" spans="2:14" x14ac:dyDescent="0.45">
      <c r="C48" s="40" t="s">
        <v>43</v>
      </c>
      <c r="E48" s="51" t="s">
        <v>59</v>
      </c>
      <c r="G48" s="34"/>
      <c r="J48" s="43"/>
      <c r="K48" s="40"/>
      <c r="L48" s="40"/>
      <c r="M48" s="40"/>
      <c r="N48" s="47"/>
    </row>
    <row r="49" spans="3:14" x14ac:dyDescent="0.45">
      <c r="C49" s="36"/>
      <c r="G49" s="34"/>
      <c r="J49" s="43"/>
      <c r="K49" s="40"/>
      <c r="L49" s="40"/>
      <c r="M49" s="40"/>
      <c r="N49" s="47"/>
    </row>
    <row r="50" spans="3:14" x14ac:dyDescent="0.45">
      <c r="C50" s="40" t="s">
        <v>44</v>
      </c>
      <c r="E50" s="51" t="s">
        <v>59</v>
      </c>
      <c r="G50" s="34"/>
      <c r="J50" s="43"/>
      <c r="K50" s="40"/>
      <c r="L50" s="40"/>
      <c r="M50" s="40"/>
      <c r="N50" s="35"/>
    </row>
    <row r="51" spans="3:14" x14ac:dyDescent="0.45">
      <c r="C51" s="40" t="s">
        <v>45</v>
      </c>
      <c r="E51" s="51" t="s">
        <v>59</v>
      </c>
      <c r="G51" s="34"/>
      <c r="J51" s="43"/>
      <c r="K51" s="40"/>
      <c r="L51" s="40"/>
      <c r="M51" s="40"/>
      <c r="N51" s="35"/>
    </row>
    <row r="52" spans="3:14" x14ac:dyDescent="0.45">
      <c r="C52" s="36"/>
      <c r="G52" s="34"/>
      <c r="J52" s="40"/>
      <c r="K52" s="40"/>
      <c r="L52" s="40"/>
      <c r="M52" s="40"/>
      <c r="N52" s="40"/>
    </row>
    <row r="53" spans="3:14" x14ac:dyDescent="0.45">
      <c r="C53" s="40" t="s">
        <v>46</v>
      </c>
      <c r="E53" s="51" t="s">
        <v>59</v>
      </c>
      <c r="G53" s="34"/>
    </row>
    <row r="54" spans="3:14" x14ac:dyDescent="0.45">
      <c r="C54" s="36"/>
      <c r="G54" s="34"/>
    </row>
  </sheetData>
  <pageMargins left="0.7" right="0.7" top="0.75" bottom="0.75" header="0.3" footer="0.3"/>
  <pageSetup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GT</vt:lpstr>
      <vt:lpstr>Basic_Shares</vt:lpstr>
      <vt:lpstr>Company_Name</vt:lpstr>
      <vt:lpstr>Diluted_Shares</vt:lpstr>
      <vt:lpstr>GT!Print_Area</vt:lpstr>
      <vt:lpstr>Share_Price</vt:lpstr>
      <vt:lpstr>Tax_Rate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2026-05-12T19:20:03Z</dcterms:modified>
</cp:coreProperties>
</file>